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0800" windowHeight="6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Sheet1!$A$1:$N$52</definedName>
  </definedNames>
  <calcPr calcId="171027"/>
</workbook>
</file>

<file path=xl/calcChain.xml><?xml version="1.0" encoding="utf-8"?>
<calcChain xmlns="http://schemas.openxmlformats.org/spreadsheetml/2006/main">
  <c r="N25" i="1" l="1"/>
  <c r="N23" i="1"/>
  <c r="N24" i="1"/>
  <c r="N21" i="1"/>
  <c r="N22" i="1"/>
  <c r="N20" i="1"/>
  <c r="N19" i="1"/>
  <c r="N18" i="1"/>
  <c r="N14" i="1"/>
  <c r="N9" i="1"/>
  <c r="N4" i="1"/>
  <c r="N10" i="1"/>
  <c r="N8" i="1"/>
  <c r="N7" i="1"/>
  <c r="N6" i="1"/>
  <c r="N5" i="1"/>
  <c r="N43" i="1"/>
  <c r="N42" i="1"/>
  <c r="N41" i="1"/>
  <c r="N40" i="1"/>
  <c r="N39" i="1"/>
  <c r="N44" i="1"/>
  <c r="N38" i="1"/>
  <c r="N37" i="1"/>
  <c r="N35" i="1"/>
  <c r="N36" i="1"/>
  <c r="N34" i="1"/>
  <c r="N33" i="1"/>
  <c r="N32" i="1"/>
  <c r="N31" i="1"/>
  <c r="N30" i="1"/>
  <c r="N29" i="1"/>
  <c r="N51" i="1"/>
  <c r="N49" i="1"/>
  <c r="N52" i="1"/>
  <c r="N50" i="1"/>
  <c r="N48" i="1"/>
</calcChain>
</file>

<file path=xl/sharedStrings.xml><?xml version="1.0" encoding="utf-8"?>
<sst xmlns="http://schemas.openxmlformats.org/spreadsheetml/2006/main" count="210" uniqueCount="71">
  <si>
    <t>RANK</t>
  </si>
  <si>
    <t>BOAT</t>
  </si>
  <si>
    <t>SKIPPER &amp; CREW</t>
  </si>
  <si>
    <t>CLASS</t>
  </si>
  <si>
    <t>R 1</t>
  </si>
  <si>
    <t>R 2</t>
  </si>
  <si>
    <t>R 3</t>
  </si>
  <si>
    <t>TOTAL</t>
  </si>
  <si>
    <t>OCS</t>
  </si>
  <si>
    <t>R 4</t>
  </si>
  <si>
    <t>2017 Junior Olympic Regatta - 420s</t>
  </si>
  <si>
    <t>Blauvelt, Evie</t>
  </si>
  <si>
    <t>Kaczynski, Erika</t>
  </si>
  <si>
    <t>Anthony, Michener</t>
  </si>
  <si>
    <t>Kuznicki, Ava</t>
  </si>
  <si>
    <t>Staats, Ethan</t>
  </si>
  <si>
    <t>Buchanan, Samual</t>
  </si>
  <si>
    <t>Smith, Kirby</t>
  </si>
  <si>
    <t>R5</t>
  </si>
  <si>
    <t>R6</t>
  </si>
  <si>
    <t>R7</t>
  </si>
  <si>
    <t>Laser Full</t>
  </si>
  <si>
    <t>2017 Junior Olympic Regatta - Full Rig</t>
  </si>
  <si>
    <t>James Johnson</t>
  </si>
  <si>
    <t>2017 Junior Olympic Regatta - Radial Rig</t>
  </si>
  <si>
    <t>Sherry, Colin</t>
  </si>
  <si>
    <t>Miller, Nilah</t>
  </si>
  <si>
    <t>Monts, Matthews</t>
  </si>
  <si>
    <t>Escudero, Daniel</t>
  </si>
  <si>
    <t>Berris, Adriane</t>
  </si>
  <si>
    <t>Berris, Gabe</t>
  </si>
  <si>
    <t>Blauvelt, Carlyn</t>
  </si>
  <si>
    <t>2017 Junior Olympic Regatta - Opti Championship</t>
  </si>
  <si>
    <t>Zurinskas,  Kate</t>
  </si>
  <si>
    <t>Lobree, Lily</t>
  </si>
  <si>
    <t>Tebrake, William</t>
  </si>
  <si>
    <t>Escudero, Amaya</t>
  </si>
  <si>
    <t>Anderson, Maverick</t>
  </si>
  <si>
    <t>Anderson, Cooper</t>
  </si>
  <si>
    <t>Soares, Robert</t>
  </si>
  <si>
    <t>Mathis, Dylan</t>
  </si>
  <si>
    <t>Smith, Isabel</t>
  </si>
  <si>
    <t>Mathis, Jackson</t>
  </si>
  <si>
    <t>Smith, Darby</t>
  </si>
  <si>
    <t>Jones, Addison</t>
  </si>
  <si>
    <t>Spearman, Lucy</t>
  </si>
  <si>
    <t>Spearman, Ellie</t>
  </si>
  <si>
    <t>Miller, Ricky</t>
  </si>
  <si>
    <t>Sherry,  Josie</t>
  </si>
  <si>
    <t>Hraga, Maggie</t>
  </si>
  <si>
    <t>Reddaway, Mary Helen</t>
  </si>
  <si>
    <t>DNS</t>
  </si>
  <si>
    <t>DSQ</t>
  </si>
  <si>
    <t>Fleet</t>
  </si>
  <si>
    <t>Green</t>
  </si>
  <si>
    <t>Radial</t>
  </si>
  <si>
    <t>Laser</t>
  </si>
  <si>
    <t>Full Rig</t>
  </si>
  <si>
    <t>Luitjens, Steven</t>
  </si>
  <si>
    <t>Opti</t>
  </si>
  <si>
    <t>2017 Junior Olympic Regatta - Opti Green Fleet</t>
  </si>
  <si>
    <t>Red</t>
  </si>
  <si>
    <t>Carvajal, Zach</t>
  </si>
  <si>
    <t>Blue</t>
  </si>
  <si>
    <t>White</t>
  </si>
  <si>
    <t>Snider, Bode</t>
  </si>
  <si>
    <t>R8</t>
  </si>
  <si>
    <t>7417/123780</t>
  </si>
  <si>
    <t>12922/15543</t>
  </si>
  <si>
    <t>DNF</t>
  </si>
  <si>
    <t>Carlson, Leif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</si>
</sst>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0" borderId="0" xfId="0" applyNumberFormat="1" applyFont="1" applyFill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="96" zoomScaleNormal="96" workbookViewId="0">
      <selection activeCell="B3" sqref="B3"/>
    </sheetView>
  </sheetViews>
  <sheetFormatPr defaultColWidth="8.7109375" defaultRowHeight="12.75" x14ac:dyDescent="0.2"/>
  <cols>
    <col min="1" max="1" width="8.7109375" style="3"/>
    <col min="2" max="2" width="12" style="2" bestFit="1" customWidth="1"/>
    <col min="3" max="3" width="32" style="2" bestFit="1" customWidth="1"/>
    <col min="4" max="4" width="6.7109375" style="3" bestFit="1" customWidth="1"/>
    <col min="5" max="5" width="8.5703125" style="3" bestFit="1" customWidth="1"/>
    <col min="6" max="13" width="5.5703125" style="2" customWidth="1"/>
    <col min="14" max="16384" width="8.7109375" style="2"/>
  </cols>
  <sheetData>
    <row r="1" spans="1:14" x14ac:dyDescent="0.2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/>
    </row>
    <row r="3" spans="1:14" x14ac:dyDescent="0.2">
      <c r="A3" s="5" t="s">
        <v>0</v>
      </c>
      <c r="B3" s="5" t="s">
        <v>1</v>
      </c>
      <c r="C3" s="5" t="s">
        <v>2</v>
      </c>
      <c r="D3" s="5" t="s">
        <v>53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9</v>
      </c>
      <c r="J3" s="5" t="s">
        <v>18</v>
      </c>
      <c r="K3" s="5" t="s">
        <v>19</v>
      </c>
      <c r="L3" s="5" t="s">
        <v>20</v>
      </c>
      <c r="M3" s="5" t="s">
        <v>66</v>
      </c>
      <c r="N3" s="4" t="s">
        <v>7</v>
      </c>
    </row>
    <row r="4" spans="1:14" x14ac:dyDescent="0.2">
      <c r="A4" s="1">
        <v>1</v>
      </c>
      <c r="B4" s="6">
        <v>40</v>
      </c>
      <c r="C4" s="6" t="s">
        <v>11</v>
      </c>
      <c r="D4" s="8">
        <v>420</v>
      </c>
      <c r="E4" s="8">
        <v>420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 t="s">
        <v>69</v>
      </c>
      <c r="N4" s="1">
        <f>SUM(F4:M4)+8-8</f>
        <v>7</v>
      </c>
    </row>
    <row r="5" spans="1:14" x14ac:dyDescent="0.2">
      <c r="A5" s="1">
        <v>2</v>
      </c>
      <c r="B5" s="6">
        <v>0</v>
      </c>
      <c r="C5" s="6" t="s">
        <v>15</v>
      </c>
      <c r="D5" s="8">
        <v>420</v>
      </c>
      <c r="E5" s="8">
        <v>420</v>
      </c>
      <c r="F5" s="1">
        <v>4</v>
      </c>
      <c r="G5" s="1">
        <v>2</v>
      </c>
      <c r="H5" s="1">
        <v>3</v>
      </c>
      <c r="I5" s="1">
        <v>3</v>
      </c>
      <c r="J5" s="1">
        <v>3</v>
      </c>
      <c r="K5" s="1">
        <v>2</v>
      </c>
      <c r="L5" s="1">
        <v>3</v>
      </c>
      <c r="M5" s="1">
        <v>1</v>
      </c>
      <c r="N5" s="1">
        <f>SUM(F5:M5)-4</f>
        <v>17</v>
      </c>
    </row>
    <row r="6" spans="1:14" x14ac:dyDescent="0.2">
      <c r="A6" s="1">
        <v>3</v>
      </c>
      <c r="B6" s="6">
        <v>9</v>
      </c>
      <c r="C6" s="6" t="s">
        <v>17</v>
      </c>
      <c r="D6" s="8">
        <v>420</v>
      </c>
      <c r="E6" s="8">
        <v>420</v>
      </c>
      <c r="F6" s="1">
        <v>2</v>
      </c>
      <c r="G6" s="1">
        <v>5</v>
      </c>
      <c r="H6" s="1">
        <v>2</v>
      </c>
      <c r="I6" s="1" t="s">
        <v>52</v>
      </c>
      <c r="J6" s="1">
        <v>2</v>
      </c>
      <c r="K6" s="1">
        <v>4</v>
      </c>
      <c r="L6" s="1">
        <v>2</v>
      </c>
      <c r="M6" s="1">
        <v>2</v>
      </c>
      <c r="N6" s="1">
        <f>SUM(F6:M6)+8-5</f>
        <v>22</v>
      </c>
    </row>
    <row r="7" spans="1:14" x14ac:dyDescent="0.2">
      <c r="A7" s="1">
        <v>4</v>
      </c>
      <c r="B7" s="6">
        <v>12</v>
      </c>
      <c r="C7" s="6" t="s">
        <v>16</v>
      </c>
      <c r="D7" s="8">
        <v>420</v>
      </c>
      <c r="E7" s="8">
        <v>420</v>
      </c>
      <c r="F7" s="1">
        <v>3</v>
      </c>
      <c r="G7" s="1">
        <v>4</v>
      </c>
      <c r="H7" s="1">
        <v>4</v>
      </c>
      <c r="I7" s="1" t="s">
        <v>8</v>
      </c>
      <c r="J7" s="1">
        <v>4</v>
      </c>
      <c r="K7" s="1">
        <v>3</v>
      </c>
      <c r="L7" s="1">
        <v>5</v>
      </c>
      <c r="M7" s="1">
        <v>3</v>
      </c>
      <c r="N7" s="1">
        <f>SUM(F7:M7)+8-8</f>
        <v>26</v>
      </c>
    </row>
    <row r="8" spans="1:14" x14ac:dyDescent="0.2">
      <c r="A8" s="1">
        <v>5</v>
      </c>
      <c r="B8" s="6">
        <v>3785</v>
      </c>
      <c r="C8" s="6" t="s">
        <v>13</v>
      </c>
      <c r="D8" s="8">
        <v>420</v>
      </c>
      <c r="E8" s="8">
        <v>420</v>
      </c>
      <c r="F8" s="1">
        <v>5</v>
      </c>
      <c r="G8" s="1">
        <v>3</v>
      </c>
      <c r="H8" s="1">
        <v>5</v>
      </c>
      <c r="I8" s="1">
        <v>2</v>
      </c>
      <c r="J8" s="1">
        <v>5</v>
      </c>
      <c r="K8" s="1">
        <v>5</v>
      </c>
      <c r="L8" s="1">
        <v>4</v>
      </c>
      <c r="M8" s="1">
        <v>4</v>
      </c>
      <c r="N8" s="1">
        <f>SUM(F8:M8)-5</f>
        <v>28</v>
      </c>
    </row>
    <row r="9" spans="1:14" x14ac:dyDescent="0.2">
      <c r="A9" s="1">
        <v>6</v>
      </c>
      <c r="B9" s="6">
        <v>39</v>
      </c>
      <c r="C9" s="6" t="s">
        <v>12</v>
      </c>
      <c r="D9" s="8">
        <v>420</v>
      </c>
      <c r="E9" s="8">
        <v>420</v>
      </c>
      <c r="F9" s="1">
        <v>7</v>
      </c>
      <c r="G9" s="1">
        <v>6</v>
      </c>
      <c r="H9" s="1">
        <v>7</v>
      </c>
      <c r="I9" s="1">
        <v>4</v>
      </c>
      <c r="J9" s="1">
        <v>6</v>
      </c>
      <c r="K9" s="1">
        <v>6</v>
      </c>
      <c r="L9" s="1">
        <v>6</v>
      </c>
      <c r="M9" s="1">
        <v>7</v>
      </c>
      <c r="N9" s="1">
        <f>SUM(F9:M9)-7</f>
        <v>42</v>
      </c>
    </row>
    <row r="10" spans="1:14" x14ac:dyDescent="0.2">
      <c r="A10" s="1">
        <v>7</v>
      </c>
      <c r="B10" s="6">
        <v>33</v>
      </c>
      <c r="C10" s="6" t="s">
        <v>14</v>
      </c>
      <c r="D10" s="8">
        <v>420</v>
      </c>
      <c r="E10" s="8">
        <v>420</v>
      </c>
      <c r="F10" s="1">
        <v>6</v>
      </c>
      <c r="G10" s="1">
        <v>7</v>
      </c>
      <c r="H10" s="1">
        <v>6</v>
      </c>
      <c r="I10" s="1">
        <v>5</v>
      </c>
      <c r="J10" s="1">
        <v>7</v>
      </c>
      <c r="K10" s="1">
        <v>7</v>
      </c>
      <c r="L10" s="1">
        <v>7</v>
      </c>
      <c r="M10" s="1">
        <v>6</v>
      </c>
      <c r="N10" s="1">
        <f>SUM(F10:M10)-7</f>
        <v>44</v>
      </c>
    </row>
    <row r="11" spans="1:14" ht="12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2" t="s">
        <v>22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">
      <c r="A13" s="5" t="s">
        <v>0</v>
      </c>
      <c r="B13" s="5" t="s">
        <v>1</v>
      </c>
      <c r="C13" s="5" t="s">
        <v>2</v>
      </c>
      <c r="D13" s="5" t="s">
        <v>53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9</v>
      </c>
      <c r="J13" s="5" t="s">
        <v>18</v>
      </c>
      <c r="K13" s="5" t="s">
        <v>19</v>
      </c>
      <c r="L13" s="5" t="s">
        <v>20</v>
      </c>
      <c r="M13" s="5" t="s">
        <v>66</v>
      </c>
      <c r="N13" s="4" t="s">
        <v>7</v>
      </c>
    </row>
    <row r="14" spans="1:14" x14ac:dyDescent="0.2">
      <c r="A14" s="1">
        <v>1</v>
      </c>
      <c r="B14" s="6">
        <v>156600</v>
      </c>
      <c r="C14" s="1" t="s">
        <v>23</v>
      </c>
      <c r="D14" s="1" t="s">
        <v>57</v>
      </c>
      <c r="E14" s="1" t="s">
        <v>21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f>SUM(F14:M14)-1</f>
        <v>7</v>
      </c>
    </row>
    <row r="15" spans="1:14" x14ac:dyDescent="0.2">
      <c r="A15" s="5"/>
      <c r="B15" s="1"/>
      <c r="C15" s="1"/>
      <c r="D15" s="1"/>
      <c r="E15" s="1"/>
      <c r="F15" s="1"/>
      <c r="G15" s="1"/>
      <c r="H15" s="1"/>
      <c r="I15" s="1"/>
      <c r="J15" s="5"/>
      <c r="K15" s="5"/>
      <c r="L15" s="5"/>
      <c r="M15" s="5"/>
      <c r="N15" s="5"/>
    </row>
    <row r="16" spans="1:14" x14ac:dyDescent="0.2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">
      <c r="A17" s="5" t="s">
        <v>0</v>
      </c>
      <c r="B17" s="5" t="s">
        <v>1</v>
      </c>
      <c r="C17" s="5" t="s">
        <v>2</v>
      </c>
      <c r="D17" s="5" t="s">
        <v>53</v>
      </c>
      <c r="E17" s="5" t="s">
        <v>3</v>
      </c>
      <c r="F17" s="5" t="s">
        <v>4</v>
      </c>
      <c r="G17" s="5" t="s">
        <v>5</v>
      </c>
      <c r="H17" s="5" t="s">
        <v>6</v>
      </c>
      <c r="I17" s="5" t="s">
        <v>9</v>
      </c>
      <c r="J17" s="5" t="s">
        <v>18</v>
      </c>
      <c r="K17" s="5" t="s">
        <v>19</v>
      </c>
      <c r="L17" s="5" t="s">
        <v>20</v>
      </c>
      <c r="M17" s="5" t="s">
        <v>66</v>
      </c>
      <c r="N17" s="4" t="s">
        <v>7</v>
      </c>
    </row>
    <row r="18" spans="1:14" x14ac:dyDescent="0.2">
      <c r="A18" s="1">
        <v>1</v>
      </c>
      <c r="B18" s="6">
        <v>168600</v>
      </c>
      <c r="C18" s="6" t="s">
        <v>28</v>
      </c>
      <c r="D18" s="8" t="s">
        <v>55</v>
      </c>
      <c r="E18" s="8" t="s">
        <v>56</v>
      </c>
      <c r="F18" s="1">
        <v>1</v>
      </c>
      <c r="G18" s="1">
        <v>3</v>
      </c>
      <c r="H18" s="1">
        <v>3</v>
      </c>
      <c r="I18" s="1">
        <v>1</v>
      </c>
      <c r="J18" s="1">
        <v>3</v>
      </c>
      <c r="K18" s="1">
        <v>2</v>
      </c>
      <c r="L18" s="1">
        <v>1</v>
      </c>
      <c r="M18" s="1">
        <v>1</v>
      </c>
      <c r="N18" s="1">
        <f>SUM(F18:M18)-3</f>
        <v>12</v>
      </c>
    </row>
    <row r="19" spans="1:14" x14ac:dyDescent="0.2">
      <c r="A19" s="1">
        <v>2</v>
      </c>
      <c r="B19" s="6">
        <v>200207</v>
      </c>
      <c r="C19" s="6" t="s">
        <v>31</v>
      </c>
      <c r="D19" s="8" t="s">
        <v>55</v>
      </c>
      <c r="E19" s="8" t="s">
        <v>56</v>
      </c>
      <c r="F19" s="8">
        <v>2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3</v>
      </c>
      <c r="M19" s="1">
        <v>2</v>
      </c>
      <c r="N19" s="1">
        <f>SUM(F19:M19)-3</f>
        <v>12</v>
      </c>
    </row>
    <row r="20" spans="1:14" x14ac:dyDescent="0.2">
      <c r="A20" s="1">
        <v>3</v>
      </c>
      <c r="B20" s="6">
        <v>176226</v>
      </c>
      <c r="C20" s="6" t="s">
        <v>27</v>
      </c>
      <c r="D20" s="8" t="s">
        <v>55</v>
      </c>
      <c r="E20" s="8" t="s">
        <v>56</v>
      </c>
      <c r="F20" s="1">
        <v>3</v>
      </c>
      <c r="G20" s="1">
        <v>1</v>
      </c>
      <c r="H20" s="1">
        <v>2</v>
      </c>
      <c r="I20" s="1">
        <v>2</v>
      </c>
      <c r="J20" s="1">
        <v>2</v>
      </c>
      <c r="K20" s="1">
        <v>3</v>
      </c>
      <c r="L20" s="1">
        <v>2</v>
      </c>
      <c r="M20" s="1">
        <v>3</v>
      </c>
      <c r="N20" s="1">
        <f>SUM(F20:M20)-3</f>
        <v>15</v>
      </c>
    </row>
    <row r="21" spans="1:14" x14ac:dyDescent="0.2">
      <c r="A21" s="1">
        <v>4</v>
      </c>
      <c r="B21" s="6">
        <v>175485</v>
      </c>
      <c r="C21" s="6" t="s">
        <v>26</v>
      </c>
      <c r="D21" s="8" t="s">
        <v>55</v>
      </c>
      <c r="E21" s="8" t="s">
        <v>56</v>
      </c>
      <c r="F21" s="1">
        <v>4</v>
      </c>
      <c r="G21" s="1">
        <v>5</v>
      </c>
      <c r="H21" s="1">
        <v>4</v>
      </c>
      <c r="I21" s="1">
        <v>4</v>
      </c>
      <c r="J21" s="1">
        <v>4</v>
      </c>
      <c r="K21" s="1">
        <v>4</v>
      </c>
      <c r="L21" s="1">
        <v>5</v>
      </c>
      <c r="M21" s="1">
        <v>5</v>
      </c>
      <c r="N21" s="1">
        <f>SUM(F21:M21)-5</f>
        <v>30</v>
      </c>
    </row>
    <row r="22" spans="1:14" x14ac:dyDescent="0.2">
      <c r="A22" s="1">
        <v>5</v>
      </c>
      <c r="B22" s="6">
        <v>138907</v>
      </c>
      <c r="C22" s="6" t="s">
        <v>25</v>
      </c>
      <c r="D22" s="8" t="s">
        <v>55</v>
      </c>
      <c r="E22" s="8" t="s">
        <v>56</v>
      </c>
      <c r="F22" s="1">
        <v>5</v>
      </c>
      <c r="G22" s="1">
        <v>4</v>
      </c>
      <c r="H22" s="1">
        <v>5</v>
      </c>
      <c r="I22" s="1">
        <v>5</v>
      </c>
      <c r="J22" s="1">
        <v>5</v>
      </c>
      <c r="K22" s="1">
        <v>5</v>
      </c>
      <c r="L22" s="1">
        <v>4</v>
      </c>
      <c r="M22" s="1">
        <v>4</v>
      </c>
      <c r="N22" s="1">
        <f>SUM(F22:M22)-5</f>
        <v>32</v>
      </c>
    </row>
    <row r="23" spans="1:14" x14ac:dyDescent="0.2">
      <c r="A23" s="1">
        <v>6</v>
      </c>
      <c r="B23" s="6">
        <v>30258</v>
      </c>
      <c r="C23" s="6" t="s">
        <v>29</v>
      </c>
      <c r="D23" s="8" t="s">
        <v>55</v>
      </c>
      <c r="E23" s="8" t="s">
        <v>56</v>
      </c>
      <c r="F23" s="8">
        <v>6</v>
      </c>
      <c r="G23" s="1">
        <v>6</v>
      </c>
      <c r="H23" s="1">
        <v>6</v>
      </c>
      <c r="I23" s="1" t="s">
        <v>51</v>
      </c>
      <c r="J23" s="1" t="s">
        <v>51</v>
      </c>
      <c r="K23" s="1">
        <v>6</v>
      </c>
      <c r="L23" s="1">
        <v>8</v>
      </c>
      <c r="M23" s="1">
        <v>7</v>
      </c>
      <c r="N23" s="1">
        <f>SUM(F23:M23)+18-9</f>
        <v>48</v>
      </c>
    </row>
    <row r="24" spans="1:14" x14ac:dyDescent="0.2">
      <c r="A24" s="1">
        <v>7</v>
      </c>
      <c r="B24" s="6">
        <v>165985</v>
      </c>
      <c r="C24" s="6" t="s">
        <v>58</v>
      </c>
      <c r="D24" s="8" t="s">
        <v>55</v>
      </c>
      <c r="E24" s="8" t="s">
        <v>56</v>
      </c>
      <c r="F24" s="1" t="s">
        <v>51</v>
      </c>
      <c r="G24" s="1" t="s">
        <v>51</v>
      </c>
      <c r="H24" s="1" t="s">
        <v>51</v>
      </c>
      <c r="I24" s="1" t="s">
        <v>51</v>
      </c>
      <c r="J24" s="1" t="s">
        <v>51</v>
      </c>
      <c r="K24" s="1">
        <v>7</v>
      </c>
      <c r="L24" s="1">
        <v>6</v>
      </c>
      <c r="M24" s="1">
        <v>6</v>
      </c>
      <c r="N24" s="1">
        <f>SUM(F24:M24)+45-9</f>
        <v>55</v>
      </c>
    </row>
    <row r="25" spans="1:14" x14ac:dyDescent="0.2">
      <c r="A25" s="1">
        <v>8</v>
      </c>
      <c r="B25" s="6">
        <v>135010</v>
      </c>
      <c r="C25" s="6" t="s">
        <v>30</v>
      </c>
      <c r="D25" s="8" t="s">
        <v>55</v>
      </c>
      <c r="E25" s="8" t="s">
        <v>56</v>
      </c>
      <c r="F25" s="8">
        <v>7</v>
      </c>
      <c r="G25" s="1" t="s">
        <v>51</v>
      </c>
      <c r="H25" s="1" t="s">
        <v>51</v>
      </c>
      <c r="I25" s="1" t="s">
        <v>51</v>
      </c>
      <c r="J25" s="1" t="s">
        <v>51</v>
      </c>
      <c r="K25" s="1">
        <v>8</v>
      </c>
      <c r="L25" s="1">
        <v>7</v>
      </c>
      <c r="M25" s="1">
        <v>8</v>
      </c>
      <c r="N25" s="1">
        <f>SUM(F25:M25)+36-9</f>
        <v>57</v>
      </c>
    </row>
    <row r="26" spans="1:14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12" t="s">
        <v>32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x14ac:dyDescent="0.2">
      <c r="A28" s="5" t="s">
        <v>0</v>
      </c>
      <c r="B28" s="5" t="s">
        <v>1</v>
      </c>
      <c r="C28" s="5" t="s">
        <v>2</v>
      </c>
      <c r="D28" s="5" t="s">
        <v>53</v>
      </c>
      <c r="E28" s="5" t="s">
        <v>3</v>
      </c>
      <c r="F28" s="5" t="s">
        <v>4</v>
      </c>
      <c r="G28" s="5" t="s">
        <v>5</v>
      </c>
      <c r="H28" s="5" t="s">
        <v>6</v>
      </c>
      <c r="I28" s="5" t="s">
        <v>9</v>
      </c>
      <c r="J28" s="5" t="s">
        <v>18</v>
      </c>
      <c r="K28" s="5" t="s">
        <v>19</v>
      </c>
      <c r="L28" s="5" t="s">
        <v>20</v>
      </c>
      <c r="M28" s="5" t="s">
        <v>66</v>
      </c>
      <c r="N28" s="4" t="s">
        <v>7</v>
      </c>
    </row>
    <row r="29" spans="1:14" x14ac:dyDescent="0.2">
      <c r="A29" s="1">
        <v>1</v>
      </c>
      <c r="B29" s="6">
        <v>21781</v>
      </c>
      <c r="C29" s="6" t="s">
        <v>62</v>
      </c>
      <c r="D29" s="8" t="s">
        <v>61</v>
      </c>
      <c r="E29" s="8" t="s">
        <v>59</v>
      </c>
      <c r="F29" s="1">
        <v>1</v>
      </c>
      <c r="G29" s="1">
        <v>1</v>
      </c>
      <c r="H29" s="1">
        <v>4</v>
      </c>
      <c r="I29" s="1">
        <v>2</v>
      </c>
      <c r="J29" s="8">
        <v>1</v>
      </c>
      <c r="K29" s="8">
        <v>3</v>
      </c>
      <c r="L29" s="8">
        <v>1</v>
      </c>
      <c r="M29" s="8">
        <v>2</v>
      </c>
      <c r="N29" s="1">
        <f>SUM(F29:M29)-4</f>
        <v>11</v>
      </c>
    </row>
    <row r="30" spans="1:14" x14ac:dyDescent="0.2">
      <c r="A30" s="1">
        <v>2</v>
      </c>
      <c r="B30" s="6">
        <v>19977</v>
      </c>
      <c r="C30" s="6" t="s">
        <v>45</v>
      </c>
      <c r="D30" s="8" t="s">
        <v>61</v>
      </c>
      <c r="E30" s="8" t="s">
        <v>59</v>
      </c>
      <c r="F30" s="8">
        <v>3</v>
      </c>
      <c r="G30" s="8">
        <v>3</v>
      </c>
      <c r="H30" s="8">
        <v>2</v>
      </c>
      <c r="I30" s="8">
        <v>3</v>
      </c>
      <c r="J30" s="1">
        <v>2</v>
      </c>
      <c r="K30" s="1">
        <v>1</v>
      </c>
      <c r="L30" s="1">
        <v>3</v>
      </c>
      <c r="M30" s="1">
        <v>1</v>
      </c>
      <c r="N30" s="1">
        <f>SUM(F30:M30)-3</f>
        <v>15</v>
      </c>
    </row>
    <row r="31" spans="1:14" x14ac:dyDescent="0.2">
      <c r="A31" s="1">
        <v>3</v>
      </c>
      <c r="B31" s="6">
        <v>13344</v>
      </c>
      <c r="C31" s="6" t="s">
        <v>35</v>
      </c>
      <c r="D31" s="8" t="s">
        <v>63</v>
      </c>
      <c r="E31" s="8" t="s">
        <v>59</v>
      </c>
      <c r="F31" s="1">
        <v>2</v>
      </c>
      <c r="G31" s="1">
        <v>2</v>
      </c>
      <c r="H31" s="1" t="s">
        <v>8</v>
      </c>
      <c r="I31" s="1">
        <v>1</v>
      </c>
      <c r="J31" s="1">
        <v>3</v>
      </c>
      <c r="K31" s="1">
        <v>2</v>
      </c>
      <c r="L31" s="1">
        <v>5</v>
      </c>
      <c r="M31" s="1">
        <v>3</v>
      </c>
      <c r="N31" s="1">
        <f>SUM(F31:M31)+17-17</f>
        <v>18</v>
      </c>
    </row>
    <row r="32" spans="1:14" x14ac:dyDescent="0.2">
      <c r="A32" s="1">
        <v>4</v>
      </c>
      <c r="B32" s="6">
        <v>9288</v>
      </c>
      <c r="C32" s="6" t="s">
        <v>44</v>
      </c>
      <c r="D32" s="8" t="s">
        <v>61</v>
      </c>
      <c r="E32" s="8" t="s">
        <v>59</v>
      </c>
      <c r="F32" s="1">
        <v>5</v>
      </c>
      <c r="G32" s="1">
        <v>4</v>
      </c>
      <c r="H32" s="1">
        <v>5</v>
      </c>
      <c r="I32" s="1">
        <v>4</v>
      </c>
      <c r="J32" s="8">
        <v>4</v>
      </c>
      <c r="K32" s="8">
        <v>5</v>
      </c>
      <c r="L32" s="8">
        <v>4</v>
      </c>
      <c r="M32" s="8">
        <v>4</v>
      </c>
      <c r="N32" s="1">
        <f>SUM(F32:M32)-5</f>
        <v>30</v>
      </c>
    </row>
    <row r="33" spans="1:15" x14ac:dyDescent="0.2">
      <c r="A33" s="1">
        <v>5</v>
      </c>
      <c r="B33" s="6">
        <v>16174</v>
      </c>
      <c r="C33" s="6" t="s">
        <v>41</v>
      </c>
      <c r="D33" s="8" t="s">
        <v>61</v>
      </c>
      <c r="E33" s="8" t="s">
        <v>59</v>
      </c>
      <c r="F33" s="1">
        <v>4</v>
      </c>
      <c r="G33" s="1">
        <v>7</v>
      </c>
      <c r="H33" s="1">
        <v>1</v>
      </c>
      <c r="I33" s="1">
        <v>5</v>
      </c>
      <c r="J33" s="1">
        <v>7</v>
      </c>
      <c r="K33" s="1">
        <v>8</v>
      </c>
      <c r="L33" s="1">
        <v>2</v>
      </c>
      <c r="M33" s="1">
        <v>5</v>
      </c>
      <c r="N33" s="1">
        <f>SUM(F33:M33)-8</f>
        <v>31</v>
      </c>
    </row>
    <row r="34" spans="1:15" x14ac:dyDescent="0.2">
      <c r="A34" s="1">
        <v>6</v>
      </c>
      <c r="B34" s="6">
        <v>13130</v>
      </c>
      <c r="C34" s="6" t="s">
        <v>46</v>
      </c>
      <c r="D34" s="8" t="s">
        <v>61</v>
      </c>
      <c r="E34" s="8" t="s">
        <v>59</v>
      </c>
      <c r="F34" s="8">
        <v>6</v>
      </c>
      <c r="G34" s="8">
        <v>5</v>
      </c>
      <c r="H34" s="8">
        <v>6</v>
      </c>
      <c r="I34" s="8">
        <v>9</v>
      </c>
      <c r="J34" s="8">
        <v>6</v>
      </c>
      <c r="K34" s="8">
        <v>6</v>
      </c>
      <c r="L34" s="8">
        <v>10</v>
      </c>
      <c r="M34" s="8">
        <v>7</v>
      </c>
      <c r="N34" s="1">
        <f>SUM(F34:M34)-10</f>
        <v>45</v>
      </c>
    </row>
    <row r="35" spans="1:15" x14ac:dyDescent="0.2">
      <c r="A35" s="1">
        <v>7</v>
      </c>
      <c r="B35" s="6">
        <v>13294</v>
      </c>
      <c r="C35" s="6" t="s">
        <v>47</v>
      </c>
      <c r="D35" s="8" t="s">
        <v>63</v>
      </c>
      <c r="E35" s="8" t="s">
        <v>59</v>
      </c>
      <c r="F35" s="8">
        <v>8</v>
      </c>
      <c r="G35" s="8">
        <v>9</v>
      </c>
      <c r="H35" s="8">
        <v>3</v>
      </c>
      <c r="I35" s="8">
        <v>7</v>
      </c>
      <c r="J35" s="1">
        <v>5</v>
      </c>
      <c r="K35" s="1">
        <v>9</v>
      </c>
      <c r="L35" s="1">
        <v>13</v>
      </c>
      <c r="M35" s="1">
        <v>9</v>
      </c>
      <c r="N35" s="1">
        <f>SUM(F35:M35)-13</f>
        <v>50</v>
      </c>
    </row>
    <row r="36" spans="1:15" x14ac:dyDescent="0.2">
      <c r="A36" s="1">
        <v>8</v>
      </c>
      <c r="B36" s="6">
        <v>16008</v>
      </c>
      <c r="C36" s="6" t="s">
        <v>36</v>
      </c>
      <c r="D36" s="8" t="s">
        <v>63</v>
      </c>
      <c r="E36" s="8" t="s">
        <v>59</v>
      </c>
      <c r="F36" s="1">
        <v>7</v>
      </c>
      <c r="G36" s="1">
        <v>6</v>
      </c>
      <c r="H36" s="1">
        <v>8</v>
      </c>
      <c r="I36" s="1">
        <v>11</v>
      </c>
      <c r="J36" s="1">
        <v>10</v>
      </c>
      <c r="K36" s="1">
        <v>4</v>
      </c>
      <c r="L36" s="1">
        <v>9</v>
      </c>
      <c r="M36" s="1">
        <v>6</v>
      </c>
      <c r="N36" s="1">
        <f>SUM(F36:M36)-11</f>
        <v>50</v>
      </c>
    </row>
    <row r="37" spans="1:15" x14ac:dyDescent="0.2">
      <c r="A37" s="1">
        <v>9</v>
      </c>
      <c r="B37" s="6">
        <v>6008</v>
      </c>
      <c r="C37" s="6" t="s">
        <v>48</v>
      </c>
      <c r="D37" s="8" t="s">
        <v>63</v>
      </c>
      <c r="E37" s="8" t="s">
        <v>59</v>
      </c>
      <c r="F37" s="8">
        <v>9</v>
      </c>
      <c r="G37" s="8">
        <v>11</v>
      </c>
      <c r="H37" s="8">
        <v>11</v>
      </c>
      <c r="I37" s="8">
        <v>6</v>
      </c>
      <c r="J37" s="1">
        <v>9</v>
      </c>
      <c r="K37" s="1">
        <v>10</v>
      </c>
      <c r="L37" s="1">
        <v>7</v>
      </c>
      <c r="M37" s="1">
        <v>11</v>
      </c>
      <c r="N37" s="1">
        <f>SUM(F37:M37)-11</f>
        <v>63</v>
      </c>
    </row>
    <row r="38" spans="1:15" x14ac:dyDescent="0.2">
      <c r="A38" s="1">
        <v>10</v>
      </c>
      <c r="B38" s="6">
        <v>19081</v>
      </c>
      <c r="C38" s="6" t="s">
        <v>37</v>
      </c>
      <c r="D38" s="8" t="s">
        <v>63</v>
      </c>
      <c r="E38" s="8" t="s">
        <v>59</v>
      </c>
      <c r="F38" s="1">
        <v>10</v>
      </c>
      <c r="G38" s="1">
        <v>8</v>
      </c>
      <c r="H38" s="1">
        <v>10</v>
      </c>
      <c r="I38" s="1">
        <v>13</v>
      </c>
      <c r="J38" s="1">
        <v>8</v>
      </c>
      <c r="K38" s="1">
        <v>11</v>
      </c>
      <c r="L38" s="1">
        <v>11</v>
      </c>
      <c r="M38" s="1">
        <v>8</v>
      </c>
      <c r="N38" s="1">
        <f>SUM(F38:M38)-13</f>
        <v>66</v>
      </c>
    </row>
    <row r="39" spans="1:15" x14ac:dyDescent="0.2">
      <c r="A39" s="1">
        <v>11</v>
      </c>
      <c r="B39" s="6">
        <v>13854</v>
      </c>
      <c r="C39" s="6" t="s">
        <v>40</v>
      </c>
      <c r="D39" s="8" t="s">
        <v>64</v>
      </c>
      <c r="E39" s="8" t="s">
        <v>59</v>
      </c>
      <c r="F39" s="1">
        <v>11</v>
      </c>
      <c r="G39" s="1">
        <v>14</v>
      </c>
      <c r="H39" s="1">
        <v>9</v>
      </c>
      <c r="I39" s="1">
        <v>12</v>
      </c>
      <c r="J39" s="1">
        <v>11</v>
      </c>
      <c r="K39" s="1">
        <v>7</v>
      </c>
      <c r="L39" s="1">
        <v>14</v>
      </c>
      <c r="M39" s="1">
        <v>10</v>
      </c>
      <c r="N39" s="1">
        <f>SUM(F39:M39)-14</f>
        <v>74</v>
      </c>
      <c r="O39" s="1"/>
    </row>
    <row r="40" spans="1:15" x14ac:dyDescent="0.2">
      <c r="A40" s="1">
        <v>12</v>
      </c>
      <c r="B40" s="6" t="s">
        <v>67</v>
      </c>
      <c r="C40" s="6" t="s">
        <v>43</v>
      </c>
      <c r="D40" s="8" t="s">
        <v>64</v>
      </c>
      <c r="E40" s="8" t="s">
        <v>59</v>
      </c>
      <c r="F40" s="1">
        <v>12</v>
      </c>
      <c r="G40" s="1">
        <v>12</v>
      </c>
      <c r="H40" s="1">
        <v>12</v>
      </c>
      <c r="I40" s="1">
        <v>8</v>
      </c>
      <c r="J40" s="1">
        <v>14</v>
      </c>
      <c r="K40" s="1">
        <v>13</v>
      </c>
      <c r="L40" s="1">
        <v>6</v>
      </c>
      <c r="M40" s="1">
        <v>15</v>
      </c>
      <c r="N40" s="1">
        <f>SUM(F40:M40)-15</f>
        <v>77</v>
      </c>
    </row>
    <row r="41" spans="1:15" x14ac:dyDescent="0.2">
      <c r="A41" s="1">
        <v>13</v>
      </c>
      <c r="B41" s="6">
        <v>19790</v>
      </c>
      <c r="C41" s="6" t="s">
        <v>38</v>
      </c>
      <c r="D41" s="8" t="s">
        <v>64</v>
      </c>
      <c r="E41" s="8" t="s">
        <v>59</v>
      </c>
      <c r="F41" s="1">
        <v>14</v>
      </c>
      <c r="G41" s="1">
        <v>10</v>
      </c>
      <c r="H41" s="1">
        <v>7</v>
      </c>
      <c r="I41" s="1">
        <v>10</v>
      </c>
      <c r="J41" s="1">
        <v>13</v>
      </c>
      <c r="K41" s="1">
        <v>15</v>
      </c>
      <c r="L41" s="1">
        <v>15</v>
      </c>
      <c r="M41" s="1">
        <v>13</v>
      </c>
      <c r="N41" s="1">
        <f>SUM(F41:M41)-15</f>
        <v>82</v>
      </c>
    </row>
    <row r="42" spans="1:15" x14ac:dyDescent="0.2">
      <c r="A42" s="1">
        <v>14</v>
      </c>
      <c r="B42" s="6" t="s">
        <v>68</v>
      </c>
      <c r="C42" s="6" t="s">
        <v>33</v>
      </c>
      <c r="D42" s="8" t="s">
        <v>63</v>
      </c>
      <c r="E42" s="8" t="s">
        <v>59</v>
      </c>
      <c r="F42" s="1">
        <v>13</v>
      </c>
      <c r="G42" s="1">
        <v>13</v>
      </c>
      <c r="H42" s="1">
        <v>13</v>
      </c>
      <c r="I42" s="1">
        <v>14</v>
      </c>
      <c r="J42" s="1">
        <v>12</v>
      </c>
      <c r="K42" s="1">
        <v>14</v>
      </c>
      <c r="L42" s="1">
        <v>8</v>
      </c>
      <c r="M42" s="1">
        <v>14</v>
      </c>
      <c r="N42" s="1">
        <f>SUM(F42:M42)-14</f>
        <v>87</v>
      </c>
    </row>
    <row r="43" spans="1:15" x14ac:dyDescent="0.2">
      <c r="A43" s="1">
        <v>15</v>
      </c>
      <c r="B43" s="6">
        <v>14231</v>
      </c>
      <c r="C43" s="6" t="s">
        <v>42</v>
      </c>
      <c r="D43" s="8" t="s">
        <v>63</v>
      </c>
      <c r="E43" s="8" t="s">
        <v>59</v>
      </c>
      <c r="F43" s="1" t="s">
        <v>51</v>
      </c>
      <c r="G43" s="1" t="s">
        <v>51</v>
      </c>
      <c r="H43" s="1" t="s">
        <v>51</v>
      </c>
      <c r="I43" s="1" t="s">
        <v>51</v>
      </c>
      <c r="J43" s="8" t="s">
        <v>51</v>
      </c>
      <c r="K43" s="8">
        <v>12</v>
      </c>
      <c r="L43" s="8">
        <v>12</v>
      </c>
      <c r="M43" s="8">
        <v>12</v>
      </c>
      <c r="N43" s="1">
        <f>SUM(F43:M43)+85-17</f>
        <v>104</v>
      </c>
    </row>
    <row r="44" spans="1:15" x14ac:dyDescent="0.2">
      <c r="A44" s="1">
        <v>16</v>
      </c>
      <c r="B44" s="6">
        <v>19805</v>
      </c>
      <c r="C44" s="6" t="s">
        <v>39</v>
      </c>
      <c r="D44" s="8"/>
      <c r="E44" s="8" t="s">
        <v>59</v>
      </c>
      <c r="F44" s="1" t="s">
        <v>51</v>
      </c>
      <c r="G44" s="1" t="s">
        <v>51</v>
      </c>
      <c r="H44" s="1" t="s">
        <v>51</v>
      </c>
      <c r="I44" s="1" t="s">
        <v>51</v>
      </c>
      <c r="J44" s="1" t="s">
        <v>51</v>
      </c>
      <c r="K44" s="1" t="s">
        <v>51</v>
      </c>
      <c r="L44" s="1" t="s">
        <v>51</v>
      </c>
      <c r="M44" s="1" t="s">
        <v>51</v>
      </c>
      <c r="N44" s="1">
        <f>SUM(F44:M44)+136-17</f>
        <v>119</v>
      </c>
    </row>
    <row r="45" spans="1:15" x14ac:dyDescent="0.2">
      <c r="A45" s="1"/>
      <c r="B45" s="6"/>
      <c r="C45" s="6"/>
      <c r="D45" s="8"/>
      <c r="E45" s="8"/>
      <c r="F45" s="6"/>
      <c r="G45" s="6"/>
      <c r="H45" s="6"/>
      <c r="I45" s="6"/>
      <c r="J45" s="6"/>
      <c r="K45" s="6"/>
      <c r="L45" s="6"/>
      <c r="M45" s="6"/>
      <c r="N45" s="6"/>
    </row>
    <row r="46" spans="1:15" x14ac:dyDescent="0.2">
      <c r="A46" s="12" t="s">
        <v>60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5" x14ac:dyDescent="0.2">
      <c r="A47" s="5" t="s">
        <v>0</v>
      </c>
      <c r="B47" s="5" t="s">
        <v>1</v>
      </c>
      <c r="C47" s="5" t="s">
        <v>2</v>
      </c>
      <c r="D47" s="5" t="s">
        <v>53</v>
      </c>
      <c r="E47" s="5" t="s">
        <v>3</v>
      </c>
      <c r="F47" s="5" t="s">
        <v>4</v>
      </c>
      <c r="G47" s="5" t="s">
        <v>5</v>
      </c>
      <c r="H47" s="5" t="s">
        <v>6</v>
      </c>
      <c r="I47" s="5" t="s">
        <v>9</v>
      </c>
      <c r="J47" s="5" t="s">
        <v>18</v>
      </c>
      <c r="K47" s="5" t="s">
        <v>19</v>
      </c>
      <c r="L47" s="5" t="s">
        <v>20</v>
      </c>
      <c r="M47" s="5" t="s">
        <v>66</v>
      </c>
      <c r="N47" s="4" t="s">
        <v>7</v>
      </c>
    </row>
    <row r="48" spans="1:15" x14ac:dyDescent="0.2">
      <c r="A48" s="8">
        <v>1</v>
      </c>
      <c r="B48" s="6">
        <v>22298</v>
      </c>
      <c r="C48" s="6" t="s">
        <v>65</v>
      </c>
      <c r="D48" s="8" t="s">
        <v>54</v>
      </c>
      <c r="E48" s="8" t="s">
        <v>59</v>
      </c>
      <c r="F48" s="8">
        <v>1</v>
      </c>
      <c r="G48" s="8">
        <v>1</v>
      </c>
      <c r="H48" s="8">
        <v>1</v>
      </c>
      <c r="I48" s="8">
        <v>1</v>
      </c>
      <c r="J48" s="8">
        <v>4</v>
      </c>
      <c r="K48" s="8">
        <v>1</v>
      </c>
      <c r="L48" s="8">
        <v>1</v>
      </c>
      <c r="M48" s="8">
        <v>1</v>
      </c>
      <c r="N48" s="1">
        <f>SUM(F48:M48)-4</f>
        <v>7</v>
      </c>
    </row>
    <row r="49" spans="1:14" x14ac:dyDescent="0.2">
      <c r="A49" s="8">
        <v>2</v>
      </c>
      <c r="B49" s="6">
        <v>12863</v>
      </c>
      <c r="C49" s="6" t="s">
        <v>49</v>
      </c>
      <c r="D49" s="8" t="s">
        <v>54</v>
      </c>
      <c r="E49" s="8" t="s">
        <v>59</v>
      </c>
      <c r="F49" s="8" t="s">
        <v>51</v>
      </c>
      <c r="G49" s="8" t="s">
        <v>51</v>
      </c>
      <c r="H49" s="1">
        <v>2</v>
      </c>
      <c r="I49" s="1">
        <v>2</v>
      </c>
      <c r="J49" s="1">
        <v>1</v>
      </c>
      <c r="K49" s="1">
        <v>4</v>
      </c>
      <c r="L49" s="1">
        <v>2</v>
      </c>
      <c r="M49" s="1">
        <v>3</v>
      </c>
      <c r="N49" s="1">
        <f>SUM(F49:M49)+12-6</f>
        <v>20</v>
      </c>
    </row>
    <row r="50" spans="1:14" x14ac:dyDescent="0.2">
      <c r="A50" s="8">
        <v>3</v>
      </c>
      <c r="B50" s="6">
        <v>12838</v>
      </c>
      <c r="C50" s="6" t="s">
        <v>34</v>
      </c>
      <c r="D50" s="8" t="s">
        <v>54</v>
      </c>
      <c r="E50" s="8" t="s">
        <v>59</v>
      </c>
      <c r="F50" s="1">
        <v>2</v>
      </c>
      <c r="G50" s="1">
        <v>2</v>
      </c>
      <c r="H50" s="8">
        <v>3</v>
      </c>
      <c r="I50" s="8">
        <v>4</v>
      </c>
      <c r="J50" s="8">
        <v>3</v>
      </c>
      <c r="K50" s="8">
        <v>5</v>
      </c>
      <c r="L50" s="8">
        <v>5</v>
      </c>
      <c r="M50" s="8">
        <v>4</v>
      </c>
      <c r="N50" s="1">
        <f>SUM(F50:M50)-5</f>
        <v>23</v>
      </c>
    </row>
    <row r="51" spans="1:14" x14ac:dyDescent="0.2">
      <c r="A51" s="8">
        <v>4</v>
      </c>
      <c r="B51" s="6">
        <v>10111</v>
      </c>
      <c r="C51" s="6" t="s">
        <v>50</v>
      </c>
      <c r="D51" s="8" t="s">
        <v>54</v>
      </c>
      <c r="E51" s="8" t="s">
        <v>59</v>
      </c>
      <c r="F51" s="8" t="s">
        <v>51</v>
      </c>
      <c r="G51" s="8" t="s">
        <v>51</v>
      </c>
      <c r="H51" s="8">
        <v>4</v>
      </c>
      <c r="I51" s="8">
        <v>3</v>
      </c>
      <c r="J51" s="8">
        <v>2</v>
      </c>
      <c r="K51" s="8">
        <v>3</v>
      </c>
      <c r="L51" s="8">
        <v>3</v>
      </c>
      <c r="M51" s="8">
        <v>5</v>
      </c>
      <c r="N51" s="1">
        <f>SUM(F51:M51)+12-6</f>
        <v>26</v>
      </c>
    </row>
    <row r="52" spans="1:14" x14ac:dyDescent="0.2">
      <c r="A52" s="10">
        <v>5</v>
      </c>
      <c r="B52" s="6">
        <v>3886</v>
      </c>
      <c r="C52" s="6" t="s">
        <v>70</v>
      </c>
      <c r="D52" s="8" t="s">
        <v>54</v>
      </c>
      <c r="E52" s="8" t="s">
        <v>59</v>
      </c>
      <c r="F52" s="8" t="s">
        <v>51</v>
      </c>
      <c r="G52" s="8" t="s">
        <v>51</v>
      </c>
      <c r="H52" s="8" t="s">
        <v>51</v>
      </c>
      <c r="I52" s="8" t="s">
        <v>51</v>
      </c>
      <c r="J52" s="8" t="s">
        <v>51</v>
      </c>
      <c r="K52" s="1">
        <v>2</v>
      </c>
      <c r="L52" s="1">
        <v>4</v>
      </c>
      <c r="M52" s="1">
        <v>2</v>
      </c>
      <c r="N52" s="1">
        <f>SUM(F52:M52)+30-6</f>
        <v>32</v>
      </c>
    </row>
    <row r="53" spans="1:14" x14ac:dyDescent="0.2">
      <c r="A53" s="11"/>
      <c r="B53" s="7"/>
      <c r="C53" s="7"/>
      <c r="D53" s="11"/>
      <c r="E53" s="11"/>
      <c r="F53" s="7"/>
      <c r="G53" s="7"/>
      <c r="H53" s="7"/>
      <c r="I53" s="7"/>
      <c r="J53" s="7"/>
      <c r="K53" s="7"/>
      <c r="L53" s="7"/>
      <c r="M53" s="7"/>
      <c r="N53" s="7"/>
    </row>
  </sheetData>
  <sortState ref="B18:N25">
    <sortCondition ref="N18:N25"/>
  </sortState>
  <mergeCells count="6">
    <mergeCell ref="A46:N46"/>
    <mergeCell ref="A1:N1"/>
    <mergeCell ref="A26:N26"/>
    <mergeCell ref="A12:N12"/>
    <mergeCell ref="A16:N16"/>
    <mergeCell ref="A27:N27"/>
  </mergeCells>
  <phoneticPr fontId="0" type="noConversion"/>
  <printOptions horizontalCentered="1"/>
  <pageMargins left="0.75" right="0.75" top="0.51" bottom="0.51" header="0.5" footer="0.5"/>
  <pageSetup scale="74" orientation="portrait" r:id="rId1"/>
  <headerFooter alignWithMargins="0"/>
  <rowBreaks count="1" manualBreakCount="1">
    <brk id="2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Northeast Marine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C. White</dc:creator>
  <cp:lastModifiedBy>Clint Hodges</cp:lastModifiedBy>
  <cp:lastPrinted>2017-05-02T21:01:19Z</cp:lastPrinted>
  <dcterms:created xsi:type="dcterms:W3CDTF">2017-03-19T00:17:53Z</dcterms:created>
  <dcterms:modified xsi:type="dcterms:W3CDTF">2017-05-02T21:01:50Z</dcterms:modified>
</cp:coreProperties>
</file>